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xOVBCH4xz1QIg6PK9r6fo7gK8Kj7Y40l\GWSA-Carbon_Budget\data\"/>
    </mc:Choice>
  </mc:AlternateContent>
  <xr:revisionPtr revIDLastSave="0" documentId="13_ncr:1_{0C0A609A-6AE9-41CE-B705-FA68AE8C88AC}" xr6:coauthVersionLast="46" xr6:coauthVersionMax="46" xr10:uidLastSave="{00000000-0000-0000-0000-000000000000}"/>
  <bookViews>
    <workbookView xWindow="60555" yWindow="525" windowWidth="23850" windowHeight="15300" activeTab="1" xr2:uid="{DA519AA4-CD1C-4430-8D5E-2BB22ABFC743}"/>
  </bookViews>
  <sheets>
    <sheet name="Carbon Stocks" sheetId="1" r:id="rId1"/>
    <sheet name="Grassland Are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" l="1"/>
  <c r="L36" i="1"/>
  <c r="N34" i="2"/>
  <c r="N33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2" i="2"/>
  <c r="M1" i="2"/>
  <c r="N1" i="2"/>
  <c r="L1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M2" i="2"/>
  <c r="N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2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" i="2"/>
  <c r="K34" i="1"/>
  <c r="K35" i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" i="1"/>
  <c r="K3" i="1" s="1"/>
  <c r="B8" i="1" l="1"/>
  <c r="F10" i="1" s="1"/>
  <c r="A13" i="1"/>
  <c r="A10" i="1"/>
  <c r="A11" i="1"/>
  <c r="A12" i="1"/>
  <c r="B9" i="1"/>
  <c r="C9" i="1"/>
  <c r="D9" i="1"/>
  <c r="E9" i="1"/>
  <c r="F9" i="1"/>
  <c r="G9" i="1"/>
  <c r="A9" i="1"/>
  <c r="C12" i="1" l="1"/>
  <c r="C11" i="1"/>
  <c r="E12" i="1"/>
  <c r="D12" i="1"/>
  <c r="E10" i="1"/>
  <c r="D10" i="1"/>
  <c r="G13" i="1"/>
  <c r="G11" i="1"/>
  <c r="F13" i="1"/>
  <c r="F11" i="1"/>
  <c r="E13" i="1"/>
  <c r="E11" i="1"/>
  <c r="D13" i="1"/>
  <c r="D11" i="1"/>
  <c r="C10" i="1"/>
  <c r="G12" i="1"/>
  <c r="G10" i="1"/>
  <c r="C13" i="1"/>
  <c r="F12" i="1"/>
  <c r="L19" i="1" l="1"/>
  <c r="M19" i="1" s="1"/>
  <c r="L5" i="1"/>
  <c r="M5" i="1" s="1"/>
  <c r="L25" i="1"/>
  <c r="M25" i="1" s="1"/>
  <c r="L17" i="1"/>
  <c r="M17" i="1" s="1"/>
  <c r="L4" i="1"/>
  <c r="M4" i="1" s="1"/>
  <c r="L12" i="1"/>
  <c r="M12" i="1" s="1"/>
  <c r="L20" i="1"/>
  <c r="M20" i="1" s="1"/>
  <c r="L9" i="1"/>
  <c r="M9" i="1" s="1"/>
  <c r="L18" i="1"/>
  <c r="M18" i="1" s="1"/>
  <c r="L8" i="1"/>
  <c r="M8" i="1" s="1"/>
  <c r="L13" i="1"/>
  <c r="M13" i="1" s="1"/>
  <c r="L21" i="1"/>
  <c r="M21" i="1" s="1"/>
  <c r="L11" i="1"/>
  <c r="M11" i="1" s="1"/>
  <c r="L15" i="1"/>
  <c r="M15" i="1" s="1"/>
  <c r="L14" i="1"/>
  <c r="M14" i="1" s="1"/>
  <c r="L22" i="1"/>
  <c r="M22" i="1" s="1"/>
  <c r="L30" i="1"/>
  <c r="M30" i="1" s="1"/>
  <c r="L16" i="1"/>
  <c r="M16" i="1" s="1"/>
  <c r="L26" i="1"/>
  <c r="M26" i="1" s="1"/>
  <c r="L29" i="1"/>
  <c r="M29" i="1" s="1"/>
  <c r="L3" i="1"/>
  <c r="M3" i="1" s="1"/>
  <c r="L24" i="1"/>
  <c r="M24" i="1" s="1"/>
  <c r="L28" i="1"/>
  <c r="M28" i="1" s="1"/>
  <c r="L27" i="1"/>
  <c r="M27" i="1" s="1"/>
  <c r="L10" i="1"/>
  <c r="M10" i="1" s="1"/>
  <c r="L32" i="1"/>
  <c r="M32" i="1" s="1"/>
  <c r="L31" i="1" l="1"/>
  <c r="M31" i="1" s="1"/>
  <c r="L7" i="1"/>
  <c r="M7" i="1" s="1"/>
  <c r="L23" i="1"/>
  <c r="M23" i="1" s="1"/>
  <c r="L6" i="1"/>
  <c r="M6" i="1" s="1"/>
  <c r="L33" i="1"/>
  <c r="L34" i="1" l="1"/>
  <c r="M33" i="1"/>
  <c r="L35" i="1"/>
</calcChain>
</file>

<file path=xl/sharedStrings.xml><?xml version="1.0" encoding="utf-8"?>
<sst xmlns="http://schemas.openxmlformats.org/spreadsheetml/2006/main" count="30" uniqueCount="28">
  <si>
    <t>Soil Carbon Stocks in Vermont Agriculture MT C/ha to 30 cm depth (2021 State of Soil Health survey)</t>
  </si>
  <si>
    <t>Type</t>
  </si>
  <si>
    <t>n</t>
  </si>
  <si>
    <t>Min</t>
  </si>
  <si>
    <t>Median</t>
  </si>
  <si>
    <t>Mean</t>
  </si>
  <si>
    <t>Max</t>
  </si>
  <si>
    <t>Standard deviation</t>
  </si>
  <si>
    <t>Corn</t>
  </si>
  <si>
    <t>Hay</t>
  </si>
  <si>
    <t>Pasture</t>
  </si>
  <si>
    <t>Veg</t>
  </si>
  <si>
    <t>MT CO2/ha</t>
  </si>
  <si>
    <t>Year</t>
  </si>
  <si>
    <t>Row Labels</t>
  </si>
  <si>
    <t>Sum of ha</t>
  </si>
  <si>
    <t>Stocks MMT CO2</t>
  </si>
  <si>
    <t>TOTAL</t>
  </si>
  <si>
    <t>YEAR</t>
  </si>
  <si>
    <t>NET</t>
  </si>
  <si>
    <t>MMT C</t>
  </si>
  <si>
    <t>Total Ha</t>
  </si>
  <si>
    <t>Grassland area</t>
  </si>
  <si>
    <t>Grassland stock</t>
  </si>
  <si>
    <t>acres</t>
  </si>
  <si>
    <t>Severely degraded</t>
  </si>
  <si>
    <t>Non-degraded</t>
  </si>
  <si>
    <t>Improved grassland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</si>
</sst>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2" fontId="0" fillId="0" borderId="0" xfId="0" applyNumberFormat="1"/>
    <xf numFmtId="169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9" fontId="0" fillId="0" borderId="0" xfId="1" applyFont="1"/>
    <xf numFmtId="3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strRef>
              <c:f>'Carbon Stocks'!$L$2</c:f>
              <c:strCache>
                <c:ptCount val="1"/>
                <c:pt idx="0">
                  <c:v>NET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Stocks'!$L$3:$L$33</c:f>
              <c:numCache>
                <c:formatCode>0.00</c:formatCode>
                <c:ptCount val="31"/>
                <c:pt idx="0">
                  <c:v>40.043809666666661</c:v>
                </c:pt>
                <c:pt idx="1">
                  <c:v>40.043809666666661</c:v>
                </c:pt>
                <c:pt idx="2">
                  <c:v>40.043809666666661</c:v>
                </c:pt>
                <c:pt idx="3">
                  <c:v>40.043809666666661</c:v>
                </c:pt>
                <c:pt idx="4">
                  <c:v>39.795275666666662</c:v>
                </c:pt>
                <c:pt idx="5">
                  <c:v>39.546741666666662</c:v>
                </c:pt>
                <c:pt idx="6">
                  <c:v>39.298207666666663</c:v>
                </c:pt>
                <c:pt idx="7">
                  <c:v>39.049673666666664</c:v>
                </c:pt>
                <c:pt idx="8">
                  <c:v>38.801139666666664</c:v>
                </c:pt>
                <c:pt idx="9">
                  <c:v>38.578385999999995</c:v>
                </c:pt>
                <c:pt idx="10">
                  <c:v>38.355632333333325</c:v>
                </c:pt>
                <c:pt idx="11">
                  <c:v>38.132878666666663</c:v>
                </c:pt>
                <c:pt idx="12">
                  <c:v>37.910124999999994</c:v>
                </c:pt>
                <c:pt idx="13">
                  <c:v>37.687660999999991</c:v>
                </c:pt>
                <c:pt idx="14">
                  <c:v>37.692295666666666</c:v>
                </c:pt>
                <c:pt idx="15">
                  <c:v>37.696930333333327</c:v>
                </c:pt>
                <c:pt idx="16">
                  <c:v>37.701564999999995</c:v>
                </c:pt>
                <c:pt idx="17">
                  <c:v>37.706199666666663</c:v>
                </c:pt>
                <c:pt idx="18">
                  <c:v>37.710834333333331</c:v>
                </c:pt>
                <c:pt idx="19">
                  <c:v>38.090876999999992</c:v>
                </c:pt>
                <c:pt idx="20">
                  <c:v>38.470629999999993</c:v>
                </c:pt>
                <c:pt idx="21">
                  <c:v>38.850382999999994</c:v>
                </c:pt>
                <c:pt idx="22">
                  <c:v>39.230135999999995</c:v>
                </c:pt>
                <c:pt idx="23">
                  <c:v>39.609888999999995</c:v>
                </c:pt>
                <c:pt idx="24">
                  <c:v>39.945322999999995</c:v>
                </c:pt>
                <c:pt idx="25">
                  <c:v>40.280467333333327</c:v>
                </c:pt>
                <c:pt idx="26">
                  <c:v>40.615901333333326</c:v>
                </c:pt>
                <c:pt idx="27">
                  <c:v>40.951045666666666</c:v>
                </c:pt>
                <c:pt idx="28">
                  <c:v>41.286189999999991</c:v>
                </c:pt>
                <c:pt idx="29">
                  <c:v>41.286189999999991</c:v>
                </c:pt>
                <c:pt idx="30">
                  <c:v>41.286189999999991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96-4195-984D-084732BA7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909024"/>
        <c:axId val="918911520"/>
      </c:scatterChart>
      <c:valAx>
        <c:axId val="91890902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911520"/>
        <c:crosses val="autoZero"/>
        <c:crossBetween val="midCat"/>
      </c:valAx>
      <c:valAx>
        <c:axId val="9189115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Carbon</a:t>
                </a:r>
                <a:r>
                  <a:rPr lang="en-US" sz="1100" b="1" baseline="0"/>
                  <a:t> stock (MMT CO</a:t>
                </a:r>
                <a:r>
                  <a:rPr lang="en-US" sz="1100" b="1" baseline="-25000"/>
                  <a:t>2</a:t>
                </a:r>
                <a:r>
                  <a:rPr lang="en-US" sz="1100" b="1" baseline="0"/>
                  <a:t>-e)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90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49418822647169"/>
          <c:y val="5.7060367454068242E-2"/>
          <c:w val="0.70863186219369634"/>
          <c:h val="0.663893992417614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'Grassland Area'!$L$1</c:f>
              <c:strCache>
                <c:ptCount val="1"/>
                <c:pt idx="0">
                  <c:v>Severely degraded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'Grassland Area'!$C$3:$C$32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xVal>
          <c:yVal>
            <c:numRef>
              <c:f>'Grassland Area'!$L$3:$L$32</c:f>
              <c:numCache>
                <c:formatCode>#,##0</c:formatCode>
                <c:ptCount val="30"/>
                <c:pt idx="0">
                  <c:v>85397.760000000009</c:v>
                </c:pt>
                <c:pt idx="1">
                  <c:v>85397.760000000009</c:v>
                </c:pt>
                <c:pt idx="2">
                  <c:v>85397.760000000009</c:v>
                </c:pt>
                <c:pt idx="3">
                  <c:v>84868.966</c:v>
                </c:pt>
                <c:pt idx="4">
                  <c:v>84337.701000000001</c:v>
                </c:pt>
                <c:pt idx="5">
                  <c:v>83808.907000000007</c:v>
                </c:pt>
                <c:pt idx="6">
                  <c:v>83277.642000000007</c:v>
                </c:pt>
                <c:pt idx="7">
                  <c:v>82748.847999999998</c:v>
                </c:pt>
                <c:pt idx="8">
                  <c:v>82274.415999999997</c:v>
                </c:pt>
                <c:pt idx="9">
                  <c:v>81797.513000000006</c:v>
                </c:pt>
                <c:pt idx="10">
                  <c:v>81323.081000000006</c:v>
                </c:pt>
                <c:pt idx="11">
                  <c:v>80848.649000000005</c:v>
                </c:pt>
                <c:pt idx="12">
                  <c:v>80374.217000000004</c:v>
                </c:pt>
                <c:pt idx="13">
                  <c:v>80384.10100000001</c:v>
                </c:pt>
                <c:pt idx="14">
                  <c:v>80393.985000000001</c:v>
                </c:pt>
                <c:pt idx="15">
                  <c:v>80403.869000000006</c:v>
                </c:pt>
                <c:pt idx="16">
                  <c:v>80413.752999999997</c:v>
                </c:pt>
                <c:pt idx="17">
                  <c:v>80423.637000000002</c:v>
                </c:pt>
                <c:pt idx="18">
                  <c:v>81234.125</c:v>
                </c:pt>
                <c:pt idx="19">
                  <c:v>82042.142000000007</c:v>
                </c:pt>
                <c:pt idx="20">
                  <c:v>82852.63</c:v>
                </c:pt>
                <c:pt idx="21">
                  <c:v>83663.118000000002</c:v>
                </c:pt>
                <c:pt idx="22">
                  <c:v>84473.606</c:v>
                </c:pt>
                <c:pt idx="23">
                  <c:v>85187.725000000006</c:v>
                </c:pt>
                <c:pt idx="24">
                  <c:v>85904.315000000002</c:v>
                </c:pt>
                <c:pt idx="25">
                  <c:v>86618.434000000008</c:v>
                </c:pt>
                <c:pt idx="26">
                  <c:v>87332.553</c:v>
                </c:pt>
                <c:pt idx="27">
                  <c:v>88049.142999999996</c:v>
                </c:pt>
                <c:pt idx="28">
                  <c:v>88049.142999999996</c:v>
                </c:pt>
                <c:pt idx="29">
                  <c:v>88049.142999999996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97-458F-A2F2-46BC2B280516}"/>
            </c:ext>
          </c:extLst>
        </c:ser>
        <c:ser>
          <c:idx val="1"/>
          <c:order val="1"/>
          <c:tx>
            <c:strRef>
              <c:f>'Grassland Area'!$M$1</c:f>
              <c:strCache>
                <c:ptCount val="1"/>
                <c:pt idx="0">
                  <c:v>Non-degraded</c:v>
                </c:pt>
              </c:strCache>
            </c:strRef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'Grassland Area'!$G$2:$G$32</c:f>
              <c:numCache>
                <c:formatCode>General</c:formatCode>
                <c:ptCount val="31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  <c:pt idx="26">
                  <c:v>1994</c:v>
                </c:pt>
                <c:pt idx="27">
                  <c:v>1993</c:v>
                </c:pt>
                <c:pt idx="28">
                  <c:v>1992</c:v>
                </c:pt>
                <c:pt idx="29">
                  <c:v>1991</c:v>
                </c:pt>
                <c:pt idx="30">
                  <c:v>1990</c:v>
                </c:pt>
              </c:numCache>
            </c:numRef>
          </c:xVal>
          <c:yVal>
            <c:numRef>
              <c:f>'Grassland Area'!$M$2:$M$32</c:f>
              <c:numCache>
                <c:formatCode>#,##0</c:formatCode>
                <c:ptCount val="31"/>
                <c:pt idx="0">
                  <c:v>205794.764</c:v>
                </c:pt>
                <c:pt idx="1">
                  <c:v>205794.764</c:v>
                </c:pt>
                <c:pt idx="2">
                  <c:v>205794.764</c:v>
                </c:pt>
                <c:pt idx="3">
                  <c:v>205794.764</c:v>
                </c:pt>
                <c:pt idx="4">
                  <c:v>205666.272</c:v>
                </c:pt>
                <c:pt idx="5">
                  <c:v>205535.30900000001</c:v>
                </c:pt>
                <c:pt idx="6">
                  <c:v>205406.81700000001</c:v>
                </c:pt>
                <c:pt idx="7">
                  <c:v>205275.85400000002</c:v>
                </c:pt>
                <c:pt idx="8">
                  <c:v>205144.891</c:v>
                </c:pt>
                <c:pt idx="9">
                  <c:v>204079.89</c:v>
                </c:pt>
                <c:pt idx="10">
                  <c:v>203014.889</c:v>
                </c:pt>
                <c:pt idx="11">
                  <c:v>201949.88800000001</c:v>
                </c:pt>
                <c:pt idx="12">
                  <c:v>200884.88700000002</c:v>
                </c:pt>
                <c:pt idx="13">
                  <c:v>199819.886</c:v>
                </c:pt>
                <c:pt idx="14">
                  <c:v>199691.394</c:v>
                </c:pt>
                <c:pt idx="15">
                  <c:v>199560.43100000001</c:v>
                </c:pt>
                <c:pt idx="16">
                  <c:v>199431.93900000001</c:v>
                </c:pt>
                <c:pt idx="17">
                  <c:v>199300.976</c:v>
                </c:pt>
                <c:pt idx="18">
                  <c:v>199170.01300000001</c:v>
                </c:pt>
                <c:pt idx="19">
                  <c:v>202320.538</c:v>
                </c:pt>
                <c:pt idx="20">
                  <c:v>205471.06299999999</c:v>
                </c:pt>
                <c:pt idx="21">
                  <c:v>208621.58800000002</c:v>
                </c:pt>
                <c:pt idx="22">
                  <c:v>211769.64200000002</c:v>
                </c:pt>
                <c:pt idx="23">
                  <c:v>214920.16700000002</c:v>
                </c:pt>
                <c:pt idx="24">
                  <c:v>217166.30600000001</c:v>
                </c:pt>
                <c:pt idx="25">
                  <c:v>219409.97400000002</c:v>
                </c:pt>
                <c:pt idx="26">
                  <c:v>221656.11300000001</c:v>
                </c:pt>
                <c:pt idx="27">
                  <c:v>223899.78100000002</c:v>
                </c:pt>
                <c:pt idx="28">
                  <c:v>226145.92000000001</c:v>
                </c:pt>
                <c:pt idx="29">
                  <c:v>226145.92000000001</c:v>
                </c:pt>
                <c:pt idx="30">
                  <c:v>226145.92000000001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97-458F-A2F2-46BC2B280516}"/>
            </c:ext>
          </c:extLst>
        </c:ser>
        <c:ser>
          <c:idx val="2"/>
          <c:order val="2"/>
          <c:tx>
            <c:strRef>
              <c:f>'Grassland Area'!$N$1</c:f>
              <c:strCache>
                <c:ptCount val="1"/>
                <c:pt idx="0">
                  <c:v>Improved grassland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'Grassland Area'!$G$2:$G$32</c:f>
              <c:numCache>
                <c:formatCode>General</c:formatCode>
                <c:ptCount val="31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  <c:pt idx="26">
                  <c:v>1994</c:v>
                </c:pt>
                <c:pt idx="27">
                  <c:v>1993</c:v>
                </c:pt>
                <c:pt idx="28">
                  <c:v>1992</c:v>
                </c:pt>
                <c:pt idx="29">
                  <c:v>1991</c:v>
                </c:pt>
                <c:pt idx="30">
                  <c:v>1990</c:v>
                </c:pt>
              </c:numCache>
            </c:numRef>
          </c:xVal>
          <c:yVal>
            <c:numRef>
              <c:f>'Grassland Area'!$N$2:$N$32</c:f>
              <c:numCache>
                <c:formatCode>#,##0</c:formatCode>
                <c:ptCount val="31"/>
                <c:pt idx="0">
                  <c:v>50398.516000000003</c:v>
                </c:pt>
                <c:pt idx="1">
                  <c:v>50398.516000000003</c:v>
                </c:pt>
                <c:pt idx="2">
                  <c:v>50398.516000000003</c:v>
                </c:pt>
                <c:pt idx="3">
                  <c:v>50398.516000000003</c:v>
                </c:pt>
                <c:pt idx="4">
                  <c:v>48938.154999999999</c:v>
                </c:pt>
                <c:pt idx="5">
                  <c:v>47477.794000000002</c:v>
                </c:pt>
                <c:pt idx="6">
                  <c:v>46019.904000000002</c:v>
                </c:pt>
                <c:pt idx="7">
                  <c:v>44559.543000000005</c:v>
                </c:pt>
                <c:pt idx="8">
                  <c:v>43099.182000000001</c:v>
                </c:pt>
                <c:pt idx="9">
                  <c:v>42738.416000000005</c:v>
                </c:pt>
                <c:pt idx="10">
                  <c:v>42380.120999999999</c:v>
                </c:pt>
                <c:pt idx="11">
                  <c:v>42019.355000000003</c:v>
                </c:pt>
                <c:pt idx="12">
                  <c:v>41658.589</c:v>
                </c:pt>
                <c:pt idx="13">
                  <c:v>41300.294000000002</c:v>
                </c:pt>
                <c:pt idx="14">
                  <c:v>41458.438000000002</c:v>
                </c:pt>
                <c:pt idx="15">
                  <c:v>41619.053</c:v>
                </c:pt>
                <c:pt idx="16">
                  <c:v>41779.667999999998</c:v>
                </c:pt>
                <c:pt idx="17">
                  <c:v>41940.283000000003</c:v>
                </c:pt>
                <c:pt idx="18">
                  <c:v>42098.427000000003</c:v>
                </c:pt>
                <c:pt idx="19">
                  <c:v>41379.366000000002</c:v>
                </c:pt>
                <c:pt idx="20">
                  <c:v>40660.305</c:v>
                </c:pt>
                <c:pt idx="21">
                  <c:v>39938.773000000001</c:v>
                </c:pt>
                <c:pt idx="22">
                  <c:v>39219.712</c:v>
                </c:pt>
                <c:pt idx="23">
                  <c:v>38498.18</c:v>
                </c:pt>
                <c:pt idx="24">
                  <c:v>38399.340000000004</c:v>
                </c:pt>
                <c:pt idx="25">
                  <c:v>38298.029000000002</c:v>
                </c:pt>
                <c:pt idx="26">
                  <c:v>38199.188999999998</c:v>
                </c:pt>
                <c:pt idx="27">
                  <c:v>38100.349000000002</c:v>
                </c:pt>
                <c:pt idx="28">
                  <c:v>37999.038</c:v>
                </c:pt>
                <c:pt idx="29">
                  <c:v>37999.038</c:v>
                </c:pt>
                <c:pt idx="30">
                  <c:v>37999.038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97-458F-A2F2-46BC2B280516}"/>
            </c:ext>
          </c:extLst>
        </c:ser>
        <c:ser>
          <c:idx val="3"/>
          <c:order val="3"/>
          <c:tx>
            <c:strRef>
              <c:f>'Grassland Area'!$O$1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'Grassland Area'!$G$2:$G$32</c:f>
              <c:numCache>
                <c:formatCode>General</c:formatCode>
                <c:ptCount val="31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  <c:pt idx="26">
                  <c:v>1994</c:v>
                </c:pt>
                <c:pt idx="27">
                  <c:v>1993</c:v>
                </c:pt>
                <c:pt idx="28">
                  <c:v>1992</c:v>
                </c:pt>
                <c:pt idx="29">
                  <c:v>1991</c:v>
                </c:pt>
                <c:pt idx="30">
                  <c:v>1990</c:v>
                </c:pt>
              </c:numCache>
            </c:numRef>
          </c:xVal>
          <c:yVal>
            <c:numRef>
              <c:f>'Grassland Area'!$O$2:$O$32</c:f>
              <c:numCache>
                <c:formatCode>#,##0</c:formatCode>
                <c:ptCount val="31"/>
                <c:pt idx="0">
                  <c:v>341591.03999999998</c:v>
                </c:pt>
                <c:pt idx="1">
                  <c:v>341591.03999999998</c:v>
                </c:pt>
                <c:pt idx="2">
                  <c:v>341591.03999999998</c:v>
                </c:pt>
                <c:pt idx="3">
                  <c:v>341591.03999999998</c:v>
                </c:pt>
                <c:pt idx="4">
                  <c:v>339473.39300000004</c:v>
                </c:pt>
                <c:pt idx="5">
                  <c:v>337350.804</c:v>
                </c:pt>
                <c:pt idx="6">
                  <c:v>335235.62800000003</c:v>
                </c:pt>
                <c:pt idx="7">
                  <c:v>333113.03900000005</c:v>
                </c:pt>
                <c:pt idx="8">
                  <c:v>330992.92099999997</c:v>
                </c:pt>
                <c:pt idx="9">
                  <c:v>329092.72200000001</c:v>
                </c:pt>
                <c:pt idx="10">
                  <c:v>327192.52299999999</c:v>
                </c:pt>
                <c:pt idx="11">
                  <c:v>325292.32400000002</c:v>
                </c:pt>
                <c:pt idx="12">
                  <c:v>323392.125</c:v>
                </c:pt>
                <c:pt idx="13">
                  <c:v>321494.397</c:v>
                </c:pt>
                <c:pt idx="14">
                  <c:v>321533.93300000002</c:v>
                </c:pt>
                <c:pt idx="15">
                  <c:v>321573.46900000004</c:v>
                </c:pt>
                <c:pt idx="16">
                  <c:v>321615.47600000002</c:v>
                </c:pt>
                <c:pt idx="17">
                  <c:v>321655.01199999999</c:v>
                </c:pt>
                <c:pt idx="18">
                  <c:v>321692.07700000005</c:v>
                </c:pt>
                <c:pt idx="19">
                  <c:v>324934.02899999998</c:v>
                </c:pt>
                <c:pt idx="20">
                  <c:v>328173.51</c:v>
                </c:pt>
                <c:pt idx="21">
                  <c:v>331412.99099999998</c:v>
                </c:pt>
                <c:pt idx="22">
                  <c:v>334652.47200000001</c:v>
                </c:pt>
                <c:pt idx="23">
                  <c:v>337891.95300000004</c:v>
                </c:pt>
                <c:pt idx="24">
                  <c:v>340753.37100000004</c:v>
                </c:pt>
                <c:pt idx="25">
                  <c:v>343612.31799999997</c:v>
                </c:pt>
                <c:pt idx="26">
                  <c:v>346473.73600000003</c:v>
                </c:pt>
                <c:pt idx="27">
                  <c:v>349332.68300000002</c:v>
                </c:pt>
                <c:pt idx="28">
                  <c:v>352194.10100000002</c:v>
                </c:pt>
                <c:pt idx="29">
                  <c:v>352194.10100000002</c:v>
                </c:pt>
                <c:pt idx="30">
                  <c:v>352194.10100000002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97-458F-A2F2-46BC2B280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254224"/>
        <c:axId val="932259216"/>
      </c:scatterChart>
      <c:valAx>
        <c:axId val="93225422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259216"/>
        <c:crosses val="autoZero"/>
        <c:crossBetween val="midCat"/>
      </c:valAx>
      <c:valAx>
        <c:axId val="932259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Grassland and shrubland (acres)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25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203158428725822E-2"/>
          <c:y val="0.81246719160104985"/>
          <c:w val="0.94919032179801055"/>
          <c:h val="0.159755030621172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16</xdr:row>
      <xdr:rowOff>4762</xdr:rowOff>
    </xdr:from>
    <xdr:to>
      <xdr:col>7</xdr:col>
      <xdr:colOff>371475</xdr:colOff>
      <xdr:row>30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DDA4E8-8F63-4E50-BD07-5ED4BC9AD1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266700</xdr:colOff>
      <xdr:row>0</xdr:row>
      <xdr:rowOff>166687</xdr:rowOff>
    </xdr:from>
    <xdr:to>
      <xdr:col>22</xdr:col>
      <xdr:colOff>533400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D2C2C0-DA61-4B36-A0C4-88BBB58207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F8C5C-A56B-4ADE-8C6F-BFB1A738F72B}">
  <dimension ref="A1:M37"/>
  <sheetViews>
    <sheetView topLeftCell="A4" workbookViewId="0">
      <selection activeCell="L38" sqref="L38"/>
    </sheetView>
  </sheetViews>
  <sheetFormatPr defaultRowHeight="15" x14ac:dyDescent="0.25"/>
  <cols>
    <col min="7" max="7" width="30" customWidth="1"/>
    <col min="11" max="12" width="9.140625" style="3"/>
  </cols>
  <sheetData>
    <row r="1" spans="1:13" ht="33" customHeight="1" x14ac:dyDescent="0.25">
      <c r="A1" s="2" t="s">
        <v>0</v>
      </c>
      <c r="B1" s="2"/>
      <c r="C1" s="2"/>
      <c r="D1" s="2"/>
      <c r="E1" s="2"/>
      <c r="F1" s="2"/>
      <c r="G1" s="2"/>
      <c r="I1" t="s">
        <v>15</v>
      </c>
      <c r="K1" s="3" t="s">
        <v>16</v>
      </c>
    </row>
    <row r="2" spans="1:13" ht="33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I2" t="s">
        <v>18</v>
      </c>
      <c r="J2" s="1" t="s">
        <v>22</v>
      </c>
      <c r="K2" s="3" t="s">
        <v>23</v>
      </c>
      <c r="L2" s="3" t="s">
        <v>19</v>
      </c>
      <c r="M2" s="3" t="s">
        <v>20</v>
      </c>
    </row>
    <row r="3" spans="1:13" ht="16.5" x14ac:dyDescent="0.25">
      <c r="A3" s="1" t="s">
        <v>8</v>
      </c>
      <c r="B3" s="1">
        <v>96</v>
      </c>
      <c r="C3" s="1">
        <v>33.35</v>
      </c>
      <c r="D3" s="1">
        <v>86.01</v>
      </c>
      <c r="E3" s="1">
        <v>85.52</v>
      </c>
      <c r="F3" s="1">
        <v>143.94999999999999</v>
      </c>
      <c r="G3" s="1">
        <v>21.68</v>
      </c>
      <c r="I3">
        <v>1990</v>
      </c>
      <c r="J3">
        <f>'Grassland Area'!D3</f>
        <v>138241</v>
      </c>
      <c r="K3" s="3">
        <f>J3*$E$12/1000000</f>
        <v>40.043809666666661</v>
      </c>
      <c r="L3" s="3">
        <f>SUM(K3:K3)</f>
        <v>40.043809666666661</v>
      </c>
      <c r="M3" s="4">
        <f>L3/$B$8</f>
        <v>10.921038999999999</v>
      </c>
    </row>
    <row r="4" spans="1:13" ht="16.5" x14ac:dyDescent="0.25">
      <c r="A4" s="1" t="s">
        <v>9</v>
      </c>
      <c r="B4" s="1">
        <v>24</v>
      </c>
      <c r="C4" s="1">
        <v>59.64</v>
      </c>
      <c r="D4" s="1">
        <v>93.84</v>
      </c>
      <c r="E4" s="1">
        <v>99.65</v>
      </c>
      <c r="F4" s="1">
        <v>164.56</v>
      </c>
      <c r="G4" s="1">
        <v>28.34</v>
      </c>
      <c r="I4">
        <v>1991</v>
      </c>
      <c r="J4">
        <f>'Grassland Area'!D4</f>
        <v>138241</v>
      </c>
      <c r="K4" s="3">
        <f t="shared" ref="K4:K35" si="0">J4*$E$12/1000000</f>
        <v>40.043809666666661</v>
      </c>
      <c r="L4" s="3">
        <f>SUM(K4:K4)</f>
        <v>40.043809666666661</v>
      </c>
      <c r="M4" s="4">
        <f t="shared" ref="M4:M35" si="1">L4/$B$8</f>
        <v>10.921038999999999</v>
      </c>
    </row>
    <row r="5" spans="1:13" ht="16.5" x14ac:dyDescent="0.25">
      <c r="A5" s="1" t="s">
        <v>10</v>
      </c>
      <c r="B5" s="1">
        <v>16</v>
      </c>
      <c r="C5" s="1">
        <v>67.06</v>
      </c>
      <c r="D5" s="1">
        <v>80.180000000000007</v>
      </c>
      <c r="E5" s="1">
        <v>79</v>
      </c>
      <c r="F5" s="1">
        <v>92.32</v>
      </c>
      <c r="G5" s="1">
        <v>9.09</v>
      </c>
      <c r="I5">
        <v>1992</v>
      </c>
      <c r="J5">
        <f>'Grassland Area'!D5</f>
        <v>138241</v>
      </c>
      <c r="K5" s="3">
        <f t="shared" si="0"/>
        <v>40.043809666666661</v>
      </c>
      <c r="L5" s="3">
        <f>SUM(K5:K5)</f>
        <v>40.043809666666661</v>
      </c>
      <c r="M5" s="4">
        <f t="shared" si="1"/>
        <v>10.921038999999999</v>
      </c>
    </row>
    <row r="6" spans="1:13" ht="16.5" x14ac:dyDescent="0.25">
      <c r="A6" s="1" t="s">
        <v>11</v>
      </c>
      <c r="B6" s="1">
        <v>18</v>
      </c>
      <c r="C6" s="1">
        <v>25.73</v>
      </c>
      <c r="D6" s="1">
        <v>76.75</v>
      </c>
      <c r="E6" s="1">
        <v>69.3</v>
      </c>
      <c r="F6" s="1">
        <v>97.84</v>
      </c>
      <c r="G6" s="1">
        <v>21.6</v>
      </c>
      <c r="I6">
        <v>1993</v>
      </c>
      <c r="J6">
        <f>'Grassland Area'!D6</f>
        <v>138241</v>
      </c>
      <c r="K6" s="3">
        <f t="shared" si="0"/>
        <v>40.043809666666661</v>
      </c>
      <c r="L6" s="3">
        <f>SUM(K6:K6)</f>
        <v>40.043809666666661</v>
      </c>
      <c r="M6" s="4">
        <f t="shared" si="1"/>
        <v>10.921038999999999</v>
      </c>
    </row>
    <row r="7" spans="1:13" x14ac:dyDescent="0.25">
      <c r="I7">
        <v>1994</v>
      </c>
      <c r="J7">
        <f>'Grassland Area'!D7</f>
        <v>137383</v>
      </c>
      <c r="K7" s="3">
        <f t="shared" si="0"/>
        <v>39.795275666666662</v>
      </c>
      <c r="L7" s="3">
        <f>SUM(K7:K7)</f>
        <v>39.795275666666662</v>
      </c>
      <c r="M7" s="4">
        <f t="shared" si="1"/>
        <v>10.853256999999999</v>
      </c>
    </row>
    <row r="8" spans="1:13" ht="33" x14ac:dyDescent="0.25">
      <c r="A8" s="1" t="s">
        <v>12</v>
      </c>
      <c r="B8">
        <f>44/12</f>
        <v>3.6666666666666665</v>
      </c>
      <c r="I8">
        <v>1995</v>
      </c>
      <c r="J8">
        <f>'Grassland Area'!D8</f>
        <v>136525</v>
      </c>
      <c r="K8" s="3">
        <f t="shared" si="0"/>
        <v>39.546741666666662</v>
      </c>
      <c r="L8" s="3">
        <f>SUM(K8:K8)</f>
        <v>39.546741666666662</v>
      </c>
      <c r="M8" s="4">
        <f t="shared" si="1"/>
        <v>10.785475</v>
      </c>
    </row>
    <row r="9" spans="1:13" x14ac:dyDescent="0.25">
      <c r="A9" t="str">
        <f>A2</f>
        <v>Type</v>
      </c>
      <c r="B9" t="str">
        <f t="shared" ref="B9:G9" si="2">B2</f>
        <v>n</v>
      </c>
      <c r="C9" t="str">
        <f t="shared" si="2"/>
        <v>Min</v>
      </c>
      <c r="D9" t="str">
        <f t="shared" si="2"/>
        <v>Median</v>
      </c>
      <c r="E9" t="str">
        <f t="shared" si="2"/>
        <v>Mean</v>
      </c>
      <c r="F9" t="str">
        <f t="shared" si="2"/>
        <v>Max</v>
      </c>
      <c r="G9" t="str">
        <f t="shared" si="2"/>
        <v>Standard deviation</v>
      </c>
      <c r="I9">
        <v>1996</v>
      </c>
      <c r="J9">
        <f>'Grassland Area'!D9</f>
        <v>135667</v>
      </c>
      <c r="K9" s="3">
        <f t="shared" si="0"/>
        <v>39.298207666666663</v>
      </c>
      <c r="L9" s="3">
        <f>SUM(K9:K9)</f>
        <v>39.298207666666663</v>
      </c>
      <c r="M9" s="4">
        <f t="shared" si="1"/>
        <v>10.717692999999999</v>
      </c>
    </row>
    <row r="10" spans="1:13" x14ac:dyDescent="0.25">
      <c r="A10" t="str">
        <f t="shared" ref="A10:A12" si="3">A3</f>
        <v>Corn</v>
      </c>
      <c r="C10" s="5">
        <f>C3*$B$8</f>
        <v>122.28333333333333</v>
      </c>
      <c r="D10" s="5">
        <f t="shared" ref="D10:G10" si="4">D3*$B$8</f>
        <v>315.37</v>
      </c>
      <c r="E10" s="5">
        <f t="shared" si="4"/>
        <v>313.57333333333332</v>
      </c>
      <c r="F10" s="5">
        <f t="shared" si="4"/>
        <v>527.81666666666661</v>
      </c>
      <c r="G10" s="5">
        <f t="shared" si="4"/>
        <v>79.493333333333325</v>
      </c>
      <c r="I10">
        <v>1997</v>
      </c>
      <c r="J10">
        <f>'Grassland Area'!D10</f>
        <v>134809</v>
      </c>
      <c r="K10" s="3">
        <f t="shared" si="0"/>
        <v>39.049673666666664</v>
      </c>
      <c r="L10" s="3">
        <f>SUM(K10:K10)</f>
        <v>39.049673666666664</v>
      </c>
      <c r="M10" s="4">
        <f t="shared" si="1"/>
        <v>10.649910999999999</v>
      </c>
    </row>
    <row r="11" spans="1:13" x14ac:dyDescent="0.25">
      <c r="A11" t="str">
        <f t="shared" si="3"/>
        <v>Hay</v>
      </c>
      <c r="C11" s="5">
        <f t="shared" ref="C11:G13" si="5">C4*$B$8</f>
        <v>218.68</v>
      </c>
      <c r="D11" s="5">
        <f t="shared" si="5"/>
        <v>344.08</v>
      </c>
      <c r="E11" s="5">
        <f t="shared" si="5"/>
        <v>365.38333333333333</v>
      </c>
      <c r="F11" s="5">
        <f t="shared" si="5"/>
        <v>603.38666666666666</v>
      </c>
      <c r="G11" s="5">
        <f t="shared" si="5"/>
        <v>103.91333333333333</v>
      </c>
      <c r="I11">
        <v>1998</v>
      </c>
      <c r="J11">
        <f>'Grassland Area'!D11</f>
        <v>133951</v>
      </c>
      <c r="K11" s="3">
        <f t="shared" si="0"/>
        <v>38.801139666666664</v>
      </c>
      <c r="L11" s="3">
        <f>SUM(K11:K11)</f>
        <v>38.801139666666664</v>
      </c>
      <c r="M11" s="4">
        <f t="shared" si="1"/>
        <v>10.582129</v>
      </c>
    </row>
    <row r="12" spans="1:13" x14ac:dyDescent="0.25">
      <c r="A12" t="str">
        <f t="shared" si="3"/>
        <v>Pasture</v>
      </c>
      <c r="C12" s="5">
        <f t="shared" si="5"/>
        <v>245.88666666666666</v>
      </c>
      <c r="D12" s="5">
        <f t="shared" si="5"/>
        <v>293.99333333333334</v>
      </c>
      <c r="E12" s="5">
        <f t="shared" si="5"/>
        <v>289.66666666666663</v>
      </c>
      <c r="F12" s="5">
        <f t="shared" si="5"/>
        <v>338.5066666666666</v>
      </c>
      <c r="G12" s="5">
        <f t="shared" si="5"/>
        <v>33.33</v>
      </c>
      <c r="I12">
        <v>1999</v>
      </c>
      <c r="J12">
        <f>'Grassland Area'!D12</f>
        <v>133182</v>
      </c>
      <c r="K12" s="3">
        <f t="shared" si="0"/>
        <v>38.578385999999995</v>
      </c>
      <c r="L12" s="3">
        <f>SUM(K12:K12)</f>
        <v>38.578385999999995</v>
      </c>
      <c r="M12" s="4">
        <f t="shared" si="1"/>
        <v>10.521377999999999</v>
      </c>
    </row>
    <row r="13" spans="1:13" x14ac:dyDescent="0.25">
      <c r="A13" t="str">
        <f>A6</f>
        <v>Veg</v>
      </c>
      <c r="C13" s="5">
        <f t="shared" si="5"/>
        <v>94.343333333333334</v>
      </c>
      <c r="D13" s="5">
        <f t="shared" si="5"/>
        <v>281.41666666666663</v>
      </c>
      <c r="E13" s="5">
        <f t="shared" si="5"/>
        <v>254.09999999999997</v>
      </c>
      <c r="F13" s="5">
        <f t="shared" si="5"/>
        <v>358.74666666666667</v>
      </c>
      <c r="G13" s="5">
        <f t="shared" si="5"/>
        <v>79.2</v>
      </c>
      <c r="I13">
        <v>2000</v>
      </c>
      <c r="J13">
        <f>'Grassland Area'!D13</f>
        <v>132413</v>
      </c>
      <c r="K13" s="3">
        <f t="shared" si="0"/>
        <v>38.355632333333325</v>
      </c>
      <c r="L13" s="3">
        <f>SUM(K13:K13)</f>
        <v>38.355632333333325</v>
      </c>
      <c r="M13" s="4">
        <f t="shared" si="1"/>
        <v>10.460626999999999</v>
      </c>
    </row>
    <row r="14" spans="1:13" x14ac:dyDescent="0.25">
      <c r="I14">
        <v>2001</v>
      </c>
      <c r="J14">
        <f>'Grassland Area'!D14</f>
        <v>131644</v>
      </c>
      <c r="K14" s="3">
        <f t="shared" si="0"/>
        <v>38.132878666666663</v>
      </c>
      <c r="L14" s="3">
        <f>SUM(K14:K14)</f>
        <v>38.132878666666663</v>
      </c>
      <c r="M14" s="4">
        <f t="shared" si="1"/>
        <v>10.399875999999999</v>
      </c>
    </row>
    <row r="15" spans="1:13" x14ac:dyDescent="0.25">
      <c r="I15">
        <v>2002</v>
      </c>
      <c r="J15">
        <f>'Grassland Area'!D15</f>
        <v>130875</v>
      </c>
      <c r="K15" s="3">
        <f t="shared" si="0"/>
        <v>37.910124999999994</v>
      </c>
      <c r="L15" s="3">
        <f>SUM(K15:K15)</f>
        <v>37.910124999999994</v>
      </c>
      <c r="M15" s="4">
        <f t="shared" si="1"/>
        <v>10.339124999999999</v>
      </c>
    </row>
    <row r="16" spans="1:13" x14ac:dyDescent="0.25">
      <c r="I16">
        <v>2003</v>
      </c>
      <c r="J16">
        <f>'Grassland Area'!D16</f>
        <v>130107</v>
      </c>
      <c r="K16" s="3">
        <f t="shared" si="0"/>
        <v>37.687660999999991</v>
      </c>
      <c r="L16" s="3">
        <f>SUM(K16:K16)</f>
        <v>37.687660999999991</v>
      </c>
      <c r="M16" s="4">
        <f t="shared" si="1"/>
        <v>10.278452999999999</v>
      </c>
    </row>
    <row r="17" spans="9:13" x14ac:dyDescent="0.25">
      <c r="I17">
        <v>2004</v>
      </c>
      <c r="J17">
        <f>'Grassland Area'!D17</f>
        <v>130123</v>
      </c>
      <c r="K17" s="3">
        <f t="shared" si="0"/>
        <v>37.692295666666666</v>
      </c>
      <c r="L17" s="3">
        <f>SUM(K17:K17)</f>
        <v>37.692295666666666</v>
      </c>
      <c r="M17" s="4">
        <f t="shared" si="1"/>
        <v>10.279717</v>
      </c>
    </row>
    <row r="18" spans="9:13" x14ac:dyDescent="0.25">
      <c r="I18">
        <v>2005</v>
      </c>
      <c r="J18">
        <f>'Grassland Area'!D18</f>
        <v>130139</v>
      </c>
      <c r="K18" s="3">
        <f t="shared" si="0"/>
        <v>37.696930333333327</v>
      </c>
      <c r="L18" s="3">
        <f>SUM(K18:K18)</f>
        <v>37.696930333333327</v>
      </c>
      <c r="M18" s="4">
        <f t="shared" si="1"/>
        <v>10.280980999999999</v>
      </c>
    </row>
    <row r="19" spans="9:13" x14ac:dyDescent="0.25">
      <c r="I19">
        <v>2006</v>
      </c>
      <c r="J19">
        <f>'Grassland Area'!D19</f>
        <v>130155</v>
      </c>
      <c r="K19" s="3">
        <f t="shared" si="0"/>
        <v>37.701564999999995</v>
      </c>
      <c r="L19" s="3">
        <f>SUM(K19:K19)</f>
        <v>37.701564999999995</v>
      </c>
      <c r="M19" s="4">
        <f t="shared" si="1"/>
        <v>10.282245</v>
      </c>
    </row>
    <row r="20" spans="9:13" x14ac:dyDescent="0.25">
      <c r="I20">
        <v>2007</v>
      </c>
      <c r="J20">
        <f>'Grassland Area'!D20</f>
        <v>130171</v>
      </c>
      <c r="K20" s="3">
        <f t="shared" si="0"/>
        <v>37.706199666666663</v>
      </c>
      <c r="L20" s="3">
        <f>SUM(K20:K20)</f>
        <v>37.706199666666663</v>
      </c>
      <c r="M20" s="4">
        <f t="shared" si="1"/>
        <v>10.283508999999999</v>
      </c>
    </row>
    <row r="21" spans="9:13" x14ac:dyDescent="0.25">
      <c r="I21">
        <v>2008</v>
      </c>
      <c r="J21">
        <f>'Grassland Area'!D21</f>
        <v>130187</v>
      </c>
      <c r="K21" s="3">
        <f t="shared" si="0"/>
        <v>37.710834333333331</v>
      </c>
      <c r="L21" s="3">
        <f>SUM(K21:K21)</f>
        <v>37.710834333333331</v>
      </c>
      <c r="M21" s="4">
        <f t="shared" si="1"/>
        <v>10.284772999999999</v>
      </c>
    </row>
    <row r="22" spans="9:13" x14ac:dyDescent="0.25">
      <c r="I22">
        <v>2009</v>
      </c>
      <c r="J22">
        <f>'Grassland Area'!D22</f>
        <v>131499</v>
      </c>
      <c r="K22" s="3">
        <f t="shared" si="0"/>
        <v>38.090876999999992</v>
      </c>
      <c r="L22" s="3">
        <f>SUM(K22:K22)</f>
        <v>38.090876999999992</v>
      </c>
      <c r="M22" s="4">
        <f t="shared" si="1"/>
        <v>10.388420999999997</v>
      </c>
    </row>
    <row r="23" spans="9:13" x14ac:dyDescent="0.25">
      <c r="I23">
        <v>2010</v>
      </c>
      <c r="J23">
        <f>'Grassland Area'!D23</f>
        <v>132810</v>
      </c>
      <c r="K23" s="3">
        <f t="shared" si="0"/>
        <v>38.470629999999993</v>
      </c>
      <c r="L23" s="3">
        <f>SUM(K23:K23)</f>
        <v>38.470629999999993</v>
      </c>
      <c r="M23" s="4">
        <f t="shared" si="1"/>
        <v>10.491989999999998</v>
      </c>
    </row>
    <row r="24" spans="9:13" x14ac:dyDescent="0.25">
      <c r="I24">
        <v>2011</v>
      </c>
      <c r="J24">
        <f>'Grassland Area'!D24</f>
        <v>134121</v>
      </c>
      <c r="K24" s="3">
        <f t="shared" si="0"/>
        <v>38.850382999999994</v>
      </c>
      <c r="L24" s="3">
        <f>SUM(K24:K24)</f>
        <v>38.850382999999994</v>
      </c>
      <c r="M24" s="4">
        <f t="shared" si="1"/>
        <v>10.595558999999998</v>
      </c>
    </row>
    <row r="25" spans="9:13" x14ac:dyDescent="0.25">
      <c r="I25">
        <v>2012</v>
      </c>
      <c r="J25">
        <f>'Grassland Area'!D25</f>
        <v>135432</v>
      </c>
      <c r="K25" s="3">
        <f t="shared" si="0"/>
        <v>39.230135999999995</v>
      </c>
      <c r="L25" s="3">
        <f>SUM(K25:K25)</f>
        <v>39.230135999999995</v>
      </c>
      <c r="M25" s="4">
        <f t="shared" si="1"/>
        <v>10.699127999999998</v>
      </c>
    </row>
    <row r="26" spans="9:13" x14ac:dyDescent="0.25">
      <c r="I26">
        <v>2013</v>
      </c>
      <c r="J26">
        <f>'Grassland Area'!D26</f>
        <v>136743</v>
      </c>
      <c r="K26" s="3">
        <f t="shared" si="0"/>
        <v>39.609888999999995</v>
      </c>
      <c r="L26" s="3">
        <f>SUM(K26:K26)</f>
        <v>39.609888999999995</v>
      </c>
      <c r="M26" s="4">
        <f t="shared" si="1"/>
        <v>10.802696999999998</v>
      </c>
    </row>
    <row r="27" spans="9:13" x14ac:dyDescent="0.25">
      <c r="I27">
        <v>2014</v>
      </c>
      <c r="J27">
        <f>'Grassland Area'!D27</f>
        <v>137901</v>
      </c>
      <c r="K27" s="3">
        <f t="shared" si="0"/>
        <v>39.945322999999995</v>
      </c>
      <c r="L27" s="3">
        <f>SUM(K27:K27)</f>
        <v>39.945322999999995</v>
      </c>
      <c r="M27" s="4">
        <f t="shared" si="1"/>
        <v>10.894178999999999</v>
      </c>
    </row>
    <row r="28" spans="9:13" x14ac:dyDescent="0.25">
      <c r="I28">
        <v>2015</v>
      </c>
      <c r="J28">
        <f>'Grassland Area'!D28</f>
        <v>139058</v>
      </c>
      <c r="K28" s="3">
        <f t="shared" si="0"/>
        <v>40.280467333333327</v>
      </c>
      <c r="L28" s="3">
        <f>SUM(K28:K28)</f>
        <v>40.280467333333327</v>
      </c>
      <c r="M28" s="4">
        <f t="shared" si="1"/>
        <v>10.985581999999999</v>
      </c>
    </row>
    <row r="29" spans="9:13" x14ac:dyDescent="0.25">
      <c r="I29">
        <v>2016</v>
      </c>
      <c r="J29">
        <f>'Grassland Area'!D29</f>
        <v>140216</v>
      </c>
      <c r="K29" s="3">
        <f t="shared" si="0"/>
        <v>40.615901333333326</v>
      </c>
      <c r="L29" s="3">
        <f>SUM(K29:K29)</f>
        <v>40.615901333333326</v>
      </c>
      <c r="M29" s="4">
        <f t="shared" si="1"/>
        <v>11.077063999999998</v>
      </c>
    </row>
    <row r="30" spans="9:13" x14ac:dyDescent="0.25">
      <c r="I30">
        <v>2017</v>
      </c>
      <c r="J30">
        <f>'Grassland Area'!D30</f>
        <v>141373</v>
      </c>
      <c r="K30" s="3">
        <f t="shared" si="0"/>
        <v>40.951045666666666</v>
      </c>
      <c r="L30" s="3">
        <f>SUM(K30:K30)</f>
        <v>40.951045666666666</v>
      </c>
      <c r="M30" s="4">
        <f t="shared" si="1"/>
        <v>11.168467</v>
      </c>
    </row>
    <row r="31" spans="9:13" x14ac:dyDescent="0.25">
      <c r="I31">
        <v>2018</v>
      </c>
      <c r="J31">
        <f>'Grassland Area'!D31</f>
        <v>142530</v>
      </c>
      <c r="K31" s="3">
        <f t="shared" si="0"/>
        <v>41.286189999999991</v>
      </c>
      <c r="L31" s="3">
        <f>SUM(K31:K31)</f>
        <v>41.286189999999991</v>
      </c>
      <c r="M31" s="4">
        <f t="shared" si="1"/>
        <v>11.259869999999998</v>
      </c>
    </row>
    <row r="32" spans="9:13" x14ac:dyDescent="0.25">
      <c r="I32">
        <v>2019</v>
      </c>
      <c r="J32">
        <f>'Grassland Area'!D32</f>
        <v>142530</v>
      </c>
      <c r="K32" s="3">
        <f t="shared" si="0"/>
        <v>41.286189999999991</v>
      </c>
      <c r="L32" s="3">
        <f>SUM(K32:K32)</f>
        <v>41.286189999999991</v>
      </c>
      <c r="M32" s="4">
        <f t="shared" si="1"/>
        <v>11.259869999999998</v>
      </c>
    </row>
    <row r="33" spans="9:13" x14ac:dyDescent="0.25">
      <c r="I33">
        <v>2020</v>
      </c>
      <c r="J33">
        <f>'Grassland Area'!D33</f>
        <v>142530</v>
      </c>
      <c r="K33" s="3">
        <f t="shared" si="0"/>
        <v>41.286189999999991</v>
      </c>
      <c r="L33" s="3">
        <f>SUM(K33:K33)</f>
        <v>41.286189999999991</v>
      </c>
      <c r="M33" s="4">
        <f t="shared" si="1"/>
        <v>11.259869999999998</v>
      </c>
    </row>
    <row r="34" spans="9:13" x14ac:dyDescent="0.25">
      <c r="K34" s="3">
        <f t="shared" si="0"/>
        <v>0</v>
      </c>
      <c r="L34" s="9">
        <f>L33/$L$33</f>
        <v>1</v>
      </c>
      <c r="M34" s="4"/>
    </row>
    <row r="35" spans="9:13" x14ac:dyDescent="0.25">
      <c r="K35" s="3">
        <f t="shared" si="0"/>
        <v>0</v>
      </c>
      <c r="L35" s="3">
        <f t="shared" ref="L35" si="6">L33/$B$8</f>
        <v>11.259869999999998</v>
      </c>
      <c r="M35" s="4"/>
    </row>
    <row r="36" spans="9:13" x14ac:dyDescent="0.25">
      <c r="L36" s="3">
        <f>MIN(L3:L33)</f>
        <v>37.687660999999991</v>
      </c>
    </row>
    <row r="37" spans="9:13" x14ac:dyDescent="0.25">
      <c r="L37" s="3">
        <f>MAX(L3:L33)</f>
        <v>41.286189999999991</v>
      </c>
    </row>
  </sheetData>
  <mergeCells count="1">
    <mergeCell ref="A1:G1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E2F0-9B1C-416A-A6B3-D10C09BDC50D}">
  <dimension ref="C1:O34"/>
  <sheetViews>
    <sheetView tabSelected="1" topLeftCell="C1" workbookViewId="0">
      <selection activeCell="P33" sqref="P33"/>
    </sheetView>
  </sheetViews>
  <sheetFormatPr defaultRowHeight="15" x14ac:dyDescent="0.25"/>
  <sheetData>
    <row r="1" spans="3:15" x14ac:dyDescent="0.25">
      <c r="C1" s="7" t="s">
        <v>15</v>
      </c>
      <c r="D1" s="7"/>
      <c r="G1" t="s">
        <v>13</v>
      </c>
      <c r="H1" t="s">
        <v>21</v>
      </c>
      <c r="I1" t="s">
        <v>25</v>
      </c>
      <c r="J1" t="s">
        <v>26</v>
      </c>
      <c r="K1" t="s">
        <v>27</v>
      </c>
      <c r="L1" t="str">
        <f>I1</f>
        <v>Severely degraded</v>
      </c>
      <c r="M1" t="str">
        <f t="shared" ref="M1:N1" si="0">J1</f>
        <v>Non-degraded</v>
      </c>
      <c r="N1" t="str">
        <f t="shared" si="0"/>
        <v>Improved grassland</v>
      </c>
      <c r="O1" t="s">
        <v>17</v>
      </c>
    </row>
    <row r="2" spans="3:15" x14ac:dyDescent="0.25">
      <c r="C2" s="8" t="s">
        <v>14</v>
      </c>
      <c r="D2" s="8" t="s">
        <v>21</v>
      </c>
      <c r="E2" t="s">
        <v>24</v>
      </c>
      <c r="G2">
        <v>2020</v>
      </c>
      <c r="H2">
        <v>138241</v>
      </c>
      <c r="I2">
        <v>34560</v>
      </c>
      <c r="J2">
        <v>83284</v>
      </c>
      <c r="K2">
        <v>20396</v>
      </c>
      <c r="L2" s="10">
        <f>I2*2.471</f>
        <v>85397.760000000009</v>
      </c>
      <c r="M2" s="10">
        <f t="shared" ref="M2:N17" si="1">J2*2.471</f>
        <v>205794.764</v>
      </c>
      <c r="N2" s="10">
        <f t="shared" si="1"/>
        <v>50398.516000000003</v>
      </c>
      <c r="O2" s="10">
        <f>SUM(L2:N2)</f>
        <v>341591.03999999998</v>
      </c>
    </row>
    <row r="3" spans="3:15" x14ac:dyDescent="0.25">
      <c r="C3" s="6">
        <v>1990</v>
      </c>
      <c r="D3" s="6">
        <v>138241</v>
      </c>
      <c r="E3">
        <f>D3*2.471</f>
        <v>341593.511</v>
      </c>
      <c r="G3">
        <v>2019</v>
      </c>
      <c r="H3">
        <v>138241</v>
      </c>
      <c r="I3">
        <v>34560</v>
      </c>
      <c r="J3">
        <v>83284</v>
      </c>
      <c r="K3">
        <v>20396</v>
      </c>
      <c r="L3" s="10">
        <f t="shared" ref="L3:M32" si="2">I3*2.471</f>
        <v>85397.760000000009</v>
      </c>
      <c r="M3" s="10">
        <f t="shared" si="1"/>
        <v>205794.764</v>
      </c>
      <c r="N3" s="10">
        <f t="shared" si="1"/>
        <v>50398.516000000003</v>
      </c>
      <c r="O3" s="10">
        <f t="shared" ref="O3:O32" si="3">SUM(L3:N3)</f>
        <v>341591.03999999998</v>
      </c>
    </row>
    <row r="4" spans="3:15" x14ac:dyDescent="0.25">
      <c r="C4" s="6">
        <v>1991</v>
      </c>
      <c r="D4" s="6">
        <v>138241</v>
      </c>
      <c r="E4">
        <f t="shared" ref="E4:E33" si="4">D4*2.471</f>
        <v>341593.511</v>
      </c>
      <c r="G4">
        <v>2018</v>
      </c>
      <c r="H4">
        <v>138241</v>
      </c>
      <c r="I4">
        <v>34560</v>
      </c>
      <c r="J4">
        <v>83284</v>
      </c>
      <c r="K4">
        <v>20396</v>
      </c>
      <c r="L4" s="10">
        <f t="shared" si="2"/>
        <v>85397.760000000009</v>
      </c>
      <c r="M4" s="10">
        <f t="shared" si="1"/>
        <v>205794.764</v>
      </c>
      <c r="N4" s="10">
        <f t="shared" si="1"/>
        <v>50398.516000000003</v>
      </c>
      <c r="O4" s="10">
        <f t="shared" si="3"/>
        <v>341591.03999999998</v>
      </c>
    </row>
    <row r="5" spans="3:15" x14ac:dyDescent="0.25">
      <c r="C5" s="6">
        <v>1992</v>
      </c>
      <c r="D5" s="6">
        <v>138241</v>
      </c>
      <c r="E5">
        <f t="shared" si="4"/>
        <v>341593.511</v>
      </c>
      <c r="G5">
        <v>2017</v>
      </c>
      <c r="H5">
        <v>138241</v>
      </c>
      <c r="I5">
        <v>34560</v>
      </c>
      <c r="J5">
        <v>83284</v>
      </c>
      <c r="K5">
        <v>20396</v>
      </c>
      <c r="L5" s="10">
        <f t="shared" si="2"/>
        <v>85397.760000000009</v>
      </c>
      <c r="M5" s="10">
        <f t="shared" si="1"/>
        <v>205794.764</v>
      </c>
      <c r="N5" s="10">
        <f t="shared" si="1"/>
        <v>50398.516000000003</v>
      </c>
      <c r="O5" s="10">
        <f t="shared" si="3"/>
        <v>341591.03999999998</v>
      </c>
    </row>
    <row r="6" spans="3:15" x14ac:dyDescent="0.25">
      <c r="C6" s="6">
        <v>1993</v>
      </c>
      <c r="D6" s="6">
        <v>138241</v>
      </c>
      <c r="E6">
        <f t="shared" si="4"/>
        <v>341593.511</v>
      </c>
      <c r="G6">
        <v>2016</v>
      </c>
      <c r="H6">
        <v>137383</v>
      </c>
      <c r="I6">
        <v>34346</v>
      </c>
      <c r="J6">
        <v>83232</v>
      </c>
      <c r="K6">
        <v>19805</v>
      </c>
      <c r="L6" s="10">
        <f t="shared" si="2"/>
        <v>84868.966</v>
      </c>
      <c r="M6" s="10">
        <f t="shared" si="1"/>
        <v>205666.272</v>
      </c>
      <c r="N6" s="10">
        <f t="shared" si="1"/>
        <v>48938.154999999999</v>
      </c>
      <c r="O6" s="10">
        <f t="shared" si="3"/>
        <v>339473.39300000004</v>
      </c>
    </row>
    <row r="7" spans="3:15" x14ac:dyDescent="0.25">
      <c r="C7" s="6">
        <v>1994</v>
      </c>
      <c r="D7" s="6">
        <v>137383</v>
      </c>
      <c r="E7">
        <f t="shared" si="4"/>
        <v>339473.39300000004</v>
      </c>
      <c r="G7">
        <v>2015</v>
      </c>
      <c r="H7">
        <v>136525</v>
      </c>
      <c r="I7">
        <v>34131</v>
      </c>
      <c r="J7">
        <v>83179</v>
      </c>
      <c r="K7">
        <v>19214</v>
      </c>
      <c r="L7" s="10">
        <f t="shared" si="2"/>
        <v>84337.701000000001</v>
      </c>
      <c r="M7" s="10">
        <f t="shared" si="1"/>
        <v>205535.30900000001</v>
      </c>
      <c r="N7" s="10">
        <f t="shared" si="1"/>
        <v>47477.794000000002</v>
      </c>
      <c r="O7" s="10">
        <f t="shared" si="3"/>
        <v>337350.804</v>
      </c>
    </row>
    <row r="8" spans="3:15" x14ac:dyDescent="0.25">
      <c r="C8" s="6">
        <v>1995</v>
      </c>
      <c r="D8" s="6">
        <v>136525</v>
      </c>
      <c r="E8">
        <f t="shared" si="4"/>
        <v>337353.27500000002</v>
      </c>
      <c r="G8">
        <v>2014</v>
      </c>
      <c r="H8">
        <v>135667</v>
      </c>
      <c r="I8">
        <v>33917</v>
      </c>
      <c r="J8">
        <v>83127</v>
      </c>
      <c r="K8">
        <v>18624</v>
      </c>
      <c r="L8" s="10">
        <f t="shared" si="2"/>
        <v>83808.907000000007</v>
      </c>
      <c r="M8" s="10">
        <f t="shared" si="1"/>
        <v>205406.81700000001</v>
      </c>
      <c r="N8" s="10">
        <f t="shared" si="1"/>
        <v>46019.904000000002</v>
      </c>
      <c r="O8" s="10">
        <f t="shared" si="3"/>
        <v>335235.62800000003</v>
      </c>
    </row>
    <row r="9" spans="3:15" x14ac:dyDescent="0.25">
      <c r="C9" s="6">
        <v>1996</v>
      </c>
      <c r="D9" s="6">
        <v>135667</v>
      </c>
      <c r="E9">
        <f t="shared" si="4"/>
        <v>335233.15700000001</v>
      </c>
      <c r="G9">
        <v>2013</v>
      </c>
      <c r="H9">
        <v>134809</v>
      </c>
      <c r="I9">
        <v>33702</v>
      </c>
      <c r="J9">
        <v>83074</v>
      </c>
      <c r="K9">
        <v>18033</v>
      </c>
      <c r="L9" s="10">
        <f t="shared" si="2"/>
        <v>83277.642000000007</v>
      </c>
      <c r="M9" s="10">
        <f t="shared" si="1"/>
        <v>205275.85400000002</v>
      </c>
      <c r="N9" s="10">
        <f t="shared" si="1"/>
        <v>44559.543000000005</v>
      </c>
      <c r="O9" s="10">
        <f t="shared" si="3"/>
        <v>333113.03900000005</v>
      </c>
    </row>
    <row r="10" spans="3:15" x14ac:dyDescent="0.25">
      <c r="C10" s="6">
        <v>1997</v>
      </c>
      <c r="D10" s="6">
        <v>134809</v>
      </c>
      <c r="E10">
        <f t="shared" si="4"/>
        <v>333113.03899999999</v>
      </c>
      <c r="G10">
        <v>2012</v>
      </c>
      <c r="H10">
        <v>133951</v>
      </c>
      <c r="I10">
        <v>33488</v>
      </c>
      <c r="J10">
        <v>83021</v>
      </c>
      <c r="K10">
        <v>17442</v>
      </c>
      <c r="L10" s="10">
        <f t="shared" si="2"/>
        <v>82748.847999999998</v>
      </c>
      <c r="M10" s="10">
        <f t="shared" si="1"/>
        <v>205144.891</v>
      </c>
      <c r="N10" s="10">
        <f t="shared" si="1"/>
        <v>43099.182000000001</v>
      </c>
      <c r="O10" s="10">
        <f t="shared" si="3"/>
        <v>330992.92099999997</v>
      </c>
    </row>
    <row r="11" spans="3:15" x14ac:dyDescent="0.25">
      <c r="C11" s="6">
        <v>1998</v>
      </c>
      <c r="D11" s="6">
        <v>133951</v>
      </c>
      <c r="E11">
        <f t="shared" si="4"/>
        <v>330992.92100000003</v>
      </c>
      <c r="G11">
        <v>2011</v>
      </c>
      <c r="H11">
        <v>133182</v>
      </c>
      <c r="I11">
        <v>33296</v>
      </c>
      <c r="J11">
        <v>82590</v>
      </c>
      <c r="K11">
        <v>17296</v>
      </c>
      <c r="L11" s="10">
        <f t="shared" si="2"/>
        <v>82274.415999999997</v>
      </c>
      <c r="M11" s="10">
        <f t="shared" si="1"/>
        <v>204079.89</v>
      </c>
      <c r="N11" s="10">
        <f t="shared" si="1"/>
        <v>42738.416000000005</v>
      </c>
      <c r="O11" s="10">
        <f t="shared" si="3"/>
        <v>329092.72200000001</v>
      </c>
    </row>
    <row r="12" spans="3:15" x14ac:dyDescent="0.25">
      <c r="C12" s="6">
        <v>1999</v>
      </c>
      <c r="D12" s="6">
        <v>133182</v>
      </c>
      <c r="E12">
        <f t="shared" si="4"/>
        <v>329092.72200000001</v>
      </c>
      <c r="G12">
        <v>2010</v>
      </c>
      <c r="H12">
        <v>132413</v>
      </c>
      <c r="I12">
        <v>33103</v>
      </c>
      <c r="J12">
        <v>82159</v>
      </c>
      <c r="K12">
        <v>17151</v>
      </c>
      <c r="L12" s="10">
        <f t="shared" si="2"/>
        <v>81797.513000000006</v>
      </c>
      <c r="M12" s="10">
        <f t="shared" si="1"/>
        <v>203014.889</v>
      </c>
      <c r="N12" s="10">
        <f t="shared" si="1"/>
        <v>42380.120999999999</v>
      </c>
      <c r="O12" s="10">
        <f t="shared" si="3"/>
        <v>327192.52299999999</v>
      </c>
    </row>
    <row r="13" spans="3:15" x14ac:dyDescent="0.25">
      <c r="C13" s="6">
        <v>2000</v>
      </c>
      <c r="D13" s="6">
        <v>132413</v>
      </c>
      <c r="E13">
        <f t="shared" si="4"/>
        <v>327192.52299999999</v>
      </c>
      <c r="G13">
        <v>2009</v>
      </c>
      <c r="H13">
        <v>131644</v>
      </c>
      <c r="I13">
        <v>32911</v>
      </c>
      <c r="J13">
        <v>81728</v>
      </c>
      <c r="K13">
        <v>17005</v>
      </c>
      <c r="L13" s="10">
        <f t="shared" si="2"/>
        <v>81323.081000000006</v>
      </c>
      <c r="M13" s="10">
        <f t="shared" si="1"/>
        <v>201949.88800000001</v>
      </c>
      <c r="N13" s="10">
        <f t="shared" si="1"/>
        <v>42019.355000000003</v>
      </c>
      <c r="O13" s="10">
        <f t="shared" si="3"/>
        <v>325292.32400000002</v>
      </c>
    </row>
    <row r="14" spans="3:15" x14ac:dyDescent="0.25">
      <c r="C14" s="6">
        <v>2001</v>
      </c>
      <c r="D14" s="6">
        <v>131644</v>
      </c>
      <c r="E14">
        <f t="shared" si="4"/>
        <v>325292.32400000002</v>
      </c>
      <c r="G14">
        <v>2008</v>
      </c>
      <c r="H14">
        <v>130875</v>
      </c>
      <c r="I14">
        <v>32719</v>
      </c>
      <c r="J14">
        <v>81297</v>
      </c>
      <c r="K14">
        <v>16859</v>
      </c>
      <c r="L14" s="10">
        <f t="shared" si="2"/>
        <v>80848.649000000005</v>
      </c>
      <c r="M14" s="10">
        <f t="shared" si="1"/>
        <v>200884.88700000002</v>
      </c>
      <c r="N14" s="10">
        <f t="shared" si="1"/>
        <v>41658.589</v>
      </c>
      <c r="O14" s="10">
        <f t="shared" si="3"/>
        <v>323392.125</v>
      </c>
    </row>
    <row r="15" spans="3:15" x14ac:dyDescent="0.25">
      <c r="C15" s="6">
        <v>2002</v>
      </c>
      <c r="D15" s="6">
        <v>130875</v>
      </c>
      <c r="E15">
        <f t="shared" si="4"/>
        <v>323392.125</v>
      </c>
      <c r="G15">
        <v>2007</v>
      </c>
      <c r="H15">
        <v>130107</v>
      </c>
      <c r="I15">
        <v>32527</v>
      </c>
      <c r="J15">
        <v>80866</v>
      </c>
      <c r="K15">
        <v>16714</v>
      </c>
      <c r="L15" s="10">
        <f t="shared" si="2"/>
        <v>80374.217000000004</v>
      </c>
      <c r="M15" s="10">
        <f t="shared" si="1"/>
        <v>199819.886</v>
      </c>
      <c r="N15" s="10">
        <f t="shared" si="1"/>
        <v>41300.294000000002</v>
      </c>
      <c r="O15" s="10">
        <f t="shared" si="3"/>
        <v>321494.397</v>
      </c>
    </row>
    <row r="16" spans="3:15" x14ac:dyDescent="0.25">
      <c r="C16" s="6">
        <v>2003</v>
      </c>
      <c r="D16" s="6">
        <v>130107</v>
      </c>
      <c r="E16">
        <f t="shared" si="4"/>
        <v>321494.397</v>
      </c>
      <c r="G16">
        <v>2006</v>
      </c>
      <c r="H16">
        <v>130123</v>
      </c>
      <c r="I16">
        <v>32531</v>
      </c>
      <c r="J16">
        <v>80814</v>
      </c>
      <c r="K16">
        <v>16778</v>
      </c>
      <c r="L16" s="10">
        <f t="shared" si="2"/>
        <v>80384.10100000001</v>
      </c>
      <c r="M16" s="10">
        <f t="shared" si="1"/>
        <v>199691.394</v>
      </c>
      <c r="N16" s="10">
        <f t="shared" si="1"/>
        <v>41458.438000000002</v>
      </c>
      <c r="O16" s="10">
        <f t="shared" si="3"/>
        <v>321533.93300000002</v>
      </c>
    </row>
    <row r="17" spans="3:15" x14ac:dyDescent="0.25">
      <c r="C17" s="6">
        <v>2004</v>
      </c>
      <c r="D17" s="6">
        <v>130123</v>
      </c>
      <c r="E17">
        <f t="shared" si="4"/>
        <v>321533.93300000002</v>
      </c>
      <c r="G17">
        <v>2005</v>
      </c>
      <c r="H17">
        <v>130139</v>
      </c>
      <c r="I17">
        <v>32535</v>
      </c>
      <c r="J17">
        <v>80761</v>
      </c>
      <c r="K17">
        <v>16843</v>
      </c>
      <c r="L17" s="10">
        <f t="shared" si="2"/>
        <v>80393.985000000001</v>
      </c>
      <c r="M17" s="10">
        <f t="shared" si="1"/>
        <v>199560.43100000001</v>
      </c>
      <c r="N17" s="10">
        <f t="shared" si="1"/>
        <v>41619.053</v>
      </c>
      <c r="O17" s="10">
        <f t="shared" si="3"/>
        <v>321573.46900000004</v>
      </c>
    </row>
    <row r="18" spans="3:15" x14ac:dyDescent="0.25">
      <c r="C18" s="6">
        <v>2005</v>
      </c>
      <c r="D18" s="6">
        <v>130139</v>
      </c>
      <c r="E18">
        <f t="shared" si="4"/>
        <v>321573.46899999998</v>
      </c>
      <c r="G18">
        <v>2004</v>
      </c>
      <c r="H18">
        <v>130155</v>
      </c>
      <c r="I18">
        <v>32539</v>
      </c>
      <c r="J18">
        <v>80709</v>
      </c>
      <c r="K18">
        <v>16908</v>
      </c>
      <c r="L18" s="10">
        <f t="shared" si="2"/>
        <v>80403.869000000006</v>
      </c>
      <c r="M18" s="10">
        <f t="shared" si="2"/>
        <v>199431.93900000001</v>
      </c>
      <c r="N18" s="10">
        <f t="shared" ref="N18:N32" si="5">K18*2.471</f>
        <v>41779.667999999998</v>
      </c>
      <c r="O18" s="10">
        <f t="shared" si="3"/>
        <v>321615.47600000002</v>
      </c>
    </row>
    <row r="19" spans="3:15" x14ac:dyDescent="0.25">
      <c r="C19" s="6">
        <v>2006</v>
      </c>
      <c r="D19" s="6">
        <v>130155</v>
      </c>
      <c r="E19">
        <f t="shared" si="4"/>
        <v>321613.005</v>
      </c>
      <c r="G19">
        <v>2003</v>
      </c>
      <c r="H19">
        <v>130171</v>
      </c>
      <c r="I19">
        <v>32543</v>
      </c>
      <c r="J19">
        <v>80656</v>
      </c>
      <c r="K19">
        <v>16973</v>
      </c>
      <c r="L19" s="10">
        <f t="shared" si="2"/>
        <v>80413.752999999997</v>
      </c>
      <c r="M19" s="10">
        <f t="shared" si="2"/>
        <v>199300.976</v>
      </c>
      <c r="N19" s="10">
        <f t="shared" si="5"/>
        <v>41940.283000000003</v>
      </c>
      <c r="O19" s="10">
        <f t="shared" si="3"/>
        <v>321655.01199999999</v>
      </c>
    </row>
    <row r="20" spans="3:15" x14ac:dyDescent="0.25">
      <c r="C20" s="6">
        <v>2007</v>
      </c>
      <c r="D20" s="6">
        <v>130171</v>
      </c>
      <c r="E20">
        <f t="shared" si="4"/>
        <v>321652.54100000003</v>
      </c>
      <c r="G20">
        <v>2002</v>
      </c>
      <c r="H20">
        <v>130187</v>
      </c>
      <c r="I20">
        <v>32547</v>
      </c>
      <c r="J20">
        <v>80603</v>
      </c>
      <c r="K20">
        <v>17037</v>
      </c>
      <c r="L20" s="10">
        <f t="shared" si="2"/>
        <v>80423.637000000002</v>
      </c>
      <c r="M20" s="10">
        <f t="shared" si="2"/>
        <v>199170.01300000001</v>
      </c>
      <c r="N20" s="10">
        <f t="shared" si="5"/>
        <v>42098.427000000003</v>
      </c>
      <c r="O20" s="10">
        <f t="shared" si="3"/>
        <v>321692.07700000005</v>
      </c>
    </row>
    <row r="21" spans="3:15" x14ac:dyDescent="0.25">
      <c r="C21" s="6">
        <v>2008</v>
      </c>
      <c r="D21" s="6">
        <v>130187</v>
      </c>
      <c r="E21">
        <f t="shared" si="4"/>
        <v>321692.07699999999</v>
      </c>
      <c r="G21">
        <v>2001</v>
      </c>
      <c r="H21">
        <v>131499</v>
      </c>
      <c r="I21">
        <v>32875</v>
      </c>
      <c r="J21">
        <v>81878</v>
      </c>
      <c r="K21">
        <v>16746</v>
      </c>
      <c r="L21" s="10">
        <f t="shared" si="2"/>
        <v>81234.125</v>
      </c>
      <c r="M21" s="10">
        <f t="shared" si="2"/>
        <v>202320.538</v>
      </c>
      <c r="N21" s="10">
        <f t="shared" si="5"/>
        <v>41379.366000000002</v>
      </c>
      <c r="O21" s="10">
        <f t="shared" si="3"/>
        <v>324934.02899999998</v>
      </c>
    </row>
    <row r="22" spans="3:15" x14ac:dyDescent="0.25">
      <c r="C22" s="6">
        <v>2009</v>
      </c>
      <c r="D22" s="6">
        <v>131499</v>
      </c>
      <c r="E22">
        <f t="shared" si="4"/>
        <v>324934.02900000004</v>
      </c>
      <c r="G22">
        <v>2000</v>
      </c>
      <c r="H22">
        <v>132810</v>
      </c>
      <c r="I22">
        <v>33202</v>
      </c>
      <c r="J22">
        <v>83153</v>
      </c>
      <c r="K22">
        <v>16455</v>
      </c>
      <c r="L22" s="10">
        <f t="shared" si="2"/>
        <v>82042.142000000007</v>
      </c>
      <c r="M22" s="10">
        <f t="shared" si="2"/>
        <v>205471.06299999999</v>
      </c>
      <c r="N22" s="10">
        <f t="shared" si="5"/>
        <v>40660.305</v>
      </c>
      <c r="O22" s="10">
        <f t="shared" si="3"/>
        <v>328173.51</v>
      </c>
    </row>
    <row r="23" spans="3:15" x14ac:dyDescent="0.25">
      <c r="C23" s="6">
        <v>2010</v>
      </c>
      <c r="D23" s="6">
        <v>132810</v>
      </c>
      <c r="E23">
        <f t="shared" si="4"/>
        <v>328173.51</v>
      </c>
      <c r="G23">
        <v>1999</v>
      </c>
      <c r="H23">
        <v>134121</v>
      </c>
      <c r="I23">
        <v>33530</v>
      </c>
      <c r="J23">
        <v>84428</v>
      </c>
      <c r="K23">
        <v>16163</v>
      </c>
      <c r="L23" s="10">
        <f t="shared" si="2"/>
        <v>82852.63</v>
      </c>
      <c r="M23" s="10">
        <f t="shared" si="2"/>
        <v>208621.58800000002</v>
      </c>
      <c r="N23" s="10">
        <f t="shared" si="5"/>
        <v>39938.773000000001</v>
      </c>
      <c r="O23" s="10">
        <f t="shared" si="3"/>
        <v>331412.99099999998</v>
      </c>
    </row>
    <row r="24" spans="3:15" x14ac:dyDescent="0.25">
      <c r="C24" s="6">
        <v>2011</v>
      </c>
      <c r="D24" s="6">
        <v>134121</v>
      </c>
      <c r="E24">
        <f t="shared" si="4"/>
        <v>331412.99100000004</v>
      </c>
      <c r="G24">
        <v>1998</v>
      </c>
      <c r="H24">
        <v>135432</v>
      </c>
      <c r="I24">
        <v>33858</v>
      </c>
      <c r="J24">
        <v>85702</v>
      </c>
      <c r="K24">
        <v>15872</v>
      </c>
      <c r="L24" s="10">
        <f t="shared" si="2"/>
        <v>83663.118000000002</v>
      </c>
      <c r="M24" s="10">
        <f t="shared" si="2"/>
        <v>211769.64200000002</v>
      </c>
      <c r="N24" s="10">
        <f t="shared" si="5"/>
        <v>39219.712</v>
      </c>
      <c r="O24" s="10">
        <f t="shared" si="3"/>
        <v>334652.47200000001</v>
      </c>
    </row>
    <row r="25" spans="3:15" x14ac:dyDescent="0.25">
      <c r="C25" s="6">
        <v>2012</v>
      </c>
      <c r="D25" s="6">
        <v>135432</v>
      </c>
      <c r="E25">
        <f t="shared" si="4"/>
        <v>334652.47200000001</v>
      </c>
      <c r="G25">
        <v>1997</v>
      </c>
      <c r="H25">
        <v>136743</v>
      </c>
      <c r="I25">
        <v>34186</v>
      </c>
      <c r="J25">
        <v>86977</v>
      </c>
      <c r="K25">
        <v>15580</v>
      </c>
      <c r="L25" s="10">
        <f t="shared" si="2"/>
        <v>84473.606</v>
      </c>
      <c r="M25" s="10">
        <f t="shared" si="2"/>
        <v>214920.16700000002</v>
      </c>
      <c r="N25" s="10">
        <f t="shared" si="5"/>
        <v>38498.18</v>
      </c>
      <c r="O25" s="10">
        <f t="shared" si="3"/>
        <v>337891.95300000004</v>
      </c>
    </row>
    <row r="26" spans="3:15" x14ac:dyDescent="0.25">
      <c r="C26" s="6">
        <v>2013</v>
      </c>
      <c r="D26" s="6">
        <v>136743</v>
      </c>
      <c r="E26">
        <f t="shared" si="4"/>
        <v>337891.95300000004</v>
      </c>
      <c r="G26">
        <v>1996</v>
      </c>
      <c r="H26">
        <v>137901</v>
      </c>
      <c r="I26">
        <v>34475</v>
      </c>
      <c r="J26">
        <v>87886</v>
      </c>
      <c r="K26">
        <v>15540</v>
      </c>
      <c r="L26" s="10">
        <f t="shared" si="2"/>
        <v>85187.725000000006</v>
      </c>
      <c r="M26" s="10">
        <f t="shared" si="2"/>
        <v>217166.30600000001</v>
      </c>
      <c r="N26" s="10">
        <f t="shared" si="5"/>
        <v>38399.340000000004</v>
      </c>
      <c r="O26" s="10">
        <f t="shared" si="3"/>
        <v>340753.37100000004</v>
      </c>
    </row>
    <row r="27" spans="3:15" x14ac:dyDescent="0.25">
      <c r="C27" s="6">
        <v>2014</v>
      </c>
      <c r="D27" s="6">
        <v>137901</v>
      </c>
      <c r="E27">
        <f t="shared" si="4"/>
        <v>340753.37099999998</v>
      </c>
      <c r="G27">
        <v>1995</v>
      </c>
      <c r="H27">
        <v>139058</v>
      </c>
      <c r="I27">
        <v>34765</v>
      </c>
      <c r="J27">
        <v>88794</v>
      </c>
      <c r="K27">
        <v>15499</v>
      </c>
      <c r="L27" s="10">
        <f t="shared" si="2"/>
        <v>85904.315000000002</v>
      </c>
      <c r="M27" s="10">
        <f t="shared" si="2"/>
        <v>219409.97400000002</v>
      </c>
      <c r="N27" s="10">
        <f t="shared" si="5"/>
        <v>38298.029000000002</v>
      </c>
      <c r="O27" s="10">
        <f t="shared" si="3"/>
        <v>343612.31799999997</v>
      </c>
    </row>
    <row r="28" spans="3:15" x14ac:dyDescent="0.25">
      <c r="C28" s="6">
        <v>2015</v>
      </c>
      <c r="D28" s="6">
        <v>139058</v>
      </c>
      <c r="E28">
        <f t="shared" si="4"/>
        <v>343612.31800000003</v>
      </c>
      <c r="G28">
        <v>1994</v>
      </c>
      <c r="H28">
        <v>140216</v>
      </c>
      <c r="I28">
        <v>35054</v>
      </c>
      <c r="J28">
        <v>89703</v>
      </c>
      <c r="K28">
        <v>15459</v>
      </c>
      <c r="L28" s="10">
        <f t="shared" si="2"/>
        <v>86618.434000000008</v>
      </c>
      <c r="M28" s="10">
        <f t="shared" si="2"/>
        <v>221656.11300000001</v>
      </c>
      <c r="N28" s="10">
        <f t="shared" si="5"/>
        <v>38199.188999999998</v>
      </c>
      <c r="O28" s="10">
        <f t="shared" si="3"/>
        <v>346473.73600000003</v>
      </c>
    </row>
    <row r="29" spans="3:15" x14ac:dyDescent="0.25">
      <c r="C29" s="6">
        <v>2016</v>
      </c>
      <c r="D29" s="6">
        <v>140216</v>
      </c>
      <c r="E29">
        <f t="shared" si="4"/>
        <v>346473.73600000003</v>
      </c>
      <c r="G29">
        <v>1993</v>
      </c>
      <c r="H29">
        <v>141373</v>
      </c>
      <c r="I29">
        <v>35343</v>
      </c>
      <c r="J29">
        <v>90611</v>
      </c>
      <c r="K29">
        <v>15419</v>
      </c>
      <c r="L29" s="10">
        <f t="shared" si="2"/>
        <v>87332.553</v>
      </c>
      <c r="M29" s="10">
        <f t="shared" si="2"/>
        <v>223899.78100000002</v>
      </c>
      <c r="N29" s="10">
        <f t="shared" si="5"/>
        <v>38100.349000000002</v>
      </c>
      <c r="O29" s="10">
        <f t="shared" si="3"/>
        <v>349332.68300000002</v>
      </c>
    </row>
    <row r="30" spans="3:15" x14ac:dyDescent="0.25">
      <c r="C30" s="6">
        <v>2017</v>
      </c>
      <c r="D30" s="6">
        <v>141373</v>
      </c>
      <c r="E30">
        <f t="shared" si="4"/>
        <v>349332.68300000002</v>
      </c>
      <c r="G30">
        <v>1992</v>
      </c>
      <c r="H30">
        <v>142530</v>
      </c>
      <c r="I30">
        <v>35633</v>
      </c>
      <c r="J30">
        <v>91520</v>
      </c>
      <c r="K30">
        <v>15378</v>
      </c>
      <c r="L30" s="10">
        <f t="shared" si="2"/>
        <v>88049.142999999996</v>
      </c>
      <c r="M30" s="10">
        <f t="shared" si="2"/>
        <v>226145.92000000001</v>
      </c>
      <c r="N30" s="10">
        <f t="shared" si="5"/>
        <v>37999.038</v>
      </c>
      <c r="O30" s="10">
        <f t="shared" si="3"/>
        <v>352194.10100000002</v>
      </c>
    </row>
    <row r="31" spans="3:15" x14ac:dyDescent="0.25">
      <c r="C31" s="6">
        <v>2018</v>
      </c>
      <c r="D31" s="6">
        <v>142530</v>
      </c>
      <c r="E31">
        <f t="shared" si="4"/>
        <v>352191.63</v>
      </c>
      <c r="G31">
        <v>1991</v>
      </c>
      <c r="H31">
        <v>142530</v>
      </c>
      <c r="I31">
        <v>35633</v>
      </c>
      <c r="J31">
        <v>91520</v>
      </c>
      <c r="K31">
        <v>15378</v>
      </c>
      <c r="L31" s="10">
        <f t="shared" si="2"/>
        <v>88049.142999999996</v>
      </c>
      <c r="M31" s="10">
        <f t="shared" si="2"/>
        <v>226145.92000000001</v>
      </c>
      <c r="N31" s="10">
        <f t="shared" si="5"/>
        <v>37999.038</v>
      </c>
      <c r="O31" s="10">
        <f t="shared" si="3"/>
        <v>352194.10100000002</v>
      </c>
    </row>
    <row r="32" spans="3:15" x14ac:dyDescent="0.25">
      <c r="C32" s="6">
        <v>2019</v>
      </c>
      <c r="D32" s="6">
        <v>142530</v>
      </c>
      <c r="E32">
        <f t="shared" si="4"/>
        <v>352191.63</v>
      </c>
      <c r="G32">
        <v>1990</v>
      </c>
      <c r="H32">
        <v>142530</v>
      </c>
      <c r="I32">
        <v>35633</v>
      </c>
      <c r="J32">
        <v>91520</v>
      </c>
      <c r="K32">
        <v>15378</v>
      </c>
      <c r="L32" s="10">
        <f t="shared" si="2"/>
        <v>88049.142999999996</v>
      </c>
      <c r="M32" s="10">
        <f t="shared" si="2"/>
        <v>226145.92000000001</v>
      </c>
      <c r="N32" s="10">
        <f t="shared" si="5"/>
        <v>37999.038</v>
      </c>
      <c r="O32" s="10">
        <f t="shared" si="3"/>
        <v>352194.10100000002</v>
      </c>
    </row>
    <row r="33" spans="3:14" x14ac:dyDescent="0.25">
      <c r="C33" s="6">
        <v>2020</v>
      </c>
      <c r="D33" s="6">
        <v>142530</v>
      </c>
      <c r="E33">
        <f t="shared" si="4"/>
        <v>352191.63</v>
      </c>
      <c r="N33" s="9">
        <f>N2/O2</f>
        <v>0.14754050925925927</v>
      </c>
    </row>
    <row r="34" spans="3:14" x14ac:dyDescent="0.25">
      <c r="N34" s="9">
        <f>N32/O32</f>
        <v>0.10789231816236468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Stocks</vt:lpstr>
      <vt:lpstr>Grassland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L. Galford</dc:creator>
  <cp:lastModifiedBy>Gillian L. Galford</cp:lastModifiedBy>
  <dcterms:created xsi:type="dcterms:W3CDTF">2021-09-16T14:21:34Z</dcterms:created>
  <dcterms:modified xsi:type="dcterms:W3CDTF">2021-09-16T16:55:54Z</dcterms:modified>
</cp:coreProperties>
</file>